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с тарифом" sheetId="1" r:id="rId1"/>
  </sheets>
  <definedNames>
    <definedName name="_xlnm.Print_Area" localSheetId="0">'с тарифом'!$A$1:$F$47</definedName>
  </definedNames>
  <calcPr fullCalcOnLoad="1"/>
</workbook>
</file>

<file path=xl/sharedStrings.xml><?xml version="1.0" encoding="utf-8"?>
<sst xmlns="http://schemas.openxmlformats.org/spreadsheetml/2006/main" count="69" uniqueCount="69">
  <si>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</si>
  <si>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</si>
  <si>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</si>
  <si>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</si>
  <si>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</si>
  <si>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</si>
  <si>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</si>
  <si>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</si>
  <si>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</si>
  <si>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</si>
  <si>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</si>
  <si>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</si>
  <si>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</si>
  <si>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</si>
  <si>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</si>
  <si>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</si>
  <si>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</si>
  <si>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</si>
  <si>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</si>
  <si>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</si>
  <si>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</si>
  <si>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</si>
  <si>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</si>
  <si>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</si>
  <si>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</si>
  <si>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</si>
  <si>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</si>
  <si>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</si>
  <si>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</si>
  <si>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</si>
  <si>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</si>
  <si>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</si>
  <si>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</si>
  <si>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</si>
  <si>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</si>
  <si>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</si>
  <si>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</si>
  <si>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</si>
  <si>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</si>
  <si>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</si>
  <si>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2.14.</t>
  </si>
  <si>
    <t>2.15</t>
  </si>
  <si>
    <t>2.16</t>
  </si>
  <si>
    <t>Снятие показаний общедомовых приборов учета</t>
  </si>
  <si>
    <t>9 этажный панельный дом</t>
  </si>
  <si>
    <t>ТТК</t>
  </si>
  <si>
    <t>Страхование лифтов</t>
  </si>
  <si>
    <t>Возная Л.П.</t>
  </si>
  <si>
    <t>Русский холод</t>
  </si>
  <si>
    <t>Кедр</t>
  </si>
  <si>
    <t>Ремонт козырьков подъездных 7 шт</t>
  </si>
  <si>
    <t>Продвижение -600, Оранжевый слон 600</t>
  </si>
  <si>
    <t>Установка МАФ</t>
  </si>
  <si>
    <t>Славова Е.И.</t>
  </si>
  <si>
    <t>Дератизация</t>
  </si>
  <si>
    <t>Ремонт подъездов № 4</t>
  </si>
  <si>
    <t>Дезинфекция мусорных стволов</t>
  </si>
  <si>
    <t xml:space="preserve">Восстановление теплоизоляции на трубопроводе </t>
  </si>
  <si>
    <t>Обрезка деревьев 10 шт</t>
  </si>
  <si>
    <t>Ремонт кровли 60м.кв.</t>
  </si>
  <si>
    <t>Светодиодное освещение</t>
  </si>
  <si>
    <t>Свет в арке</t>
  </si>
  <si>
    <t>Частичный ремонт отмостки</t>
  </si>
  <si>
    <t>Частичный ремонт асфальта</t>
  </si>
  <si>
    <t>Задоженность (-), переплата (+) посостоянию на 01.11.2016</t>
  </si>
  <si>
    <t>Живушка</t>
  </si>
  <si>
    <t>План работ и услуг по содержанию и ремонту общего имущества МКД на 2017 год по адресу:                                         Шукшина 2</t>
  </si>
  <si>
    <t>Утвержден общим собранием собственников</t>
  </si>
  <si>
    <t>Ремонт межпанельных швов 96м.п.(кв.32, 176,88,251)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</si>
</sst>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5"/>
  <sheetViews>
    <sheetView tabSelected="1" view="pageBreakPreview" zoomScale="70" zoomScaleNormal="80" zoomScaleSheetLayoutView="70" zoomScalePageLayoutView="0" workbookViewId="0" topLeftCell="A13">
      <selection activeCell="B17" sqref="B17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20" customWidth="1"/>
  </cols>
  <sheetData>
    <row r="1" spans="2:6" ht="15">
      <c r="B1" s="43" t="s">
        <v>67</v>
      </c>
      <c r="C1" s="44"/>
      <c r="D1" s="44"/>
      <c r="E1" s="44"/>
      <c r="F1" s="44"/>
    </row>
    <row r="2" spans="1:6" ht="30" customHeight="1">
      <c r="A2" s="51" t="s">
        <v>66</v>
      </c>
      <c r="B2" s="52"/>
      <c r="C2" s="52"/>
      <c r="D2" s="52"/>
      <c r="E2" s="52"/>
      <c r="F2" s="52"/>
    </row>
    <row r="3" spans="2:5" ht="15.75">
      <c r="B3" s="6"/>
      <c r="C3" s="7"/>
      <c r="D3" s="7"/>
      <c r="E3" s="7"/>
    </row>
    <row r="4" spans="2:5" ht="15">
      <c r="B4" s="8" t="s">
        <v>0</v>
      </c>
      <c r="C4" s="53" t="s">
        <v>44</v>
      </c>
      <c r="D4" s="54"/>
      <c r="E4" s="54"/>
    </row>
    <row r="5" spans="2:5" ht="15">
      <c r="B5" s="8" t="s">
        <v>1</v>
      </c>
      <c r="C5" s="55">
        <v>12</v>
      </c>
      <c r="D5" s="56"/>
      <c r="E5" s="56"/>
    </row>
    <row r="6" spans="2:5" ht="15">
      <c r="B6" s="9" t="s">
        <v>2</v>
      </c>
      <c r="C6" s="55">
        <v>22778.2</v>
      </c>
      <c r="D6" s="56"/>
      <c r="E6" s="56"/>
    </row>
    <row r="7" spans="2:5" ht="15.75">
      <c r="B7" s="6"/>
      <c r="C7" s="7"/>
      <c r="D7" s="7"/>
      <c r="E7" s="7"/>
    </row>
    <row r="8" ht="15">
      <c r="D8" s="4">
        <v>8.5</v>
      </c>
    </row>
    <row r="9" spans="1:6" ht="15">
      <c r="A9" s="47" t="s">
        <v>3</v>
      </c>
      <c r="B9" s="48"/>
      <c r="C9" s="48"/>
      <c r="D9" s="48"/>
      <c r="E9" s="49"/>
      <c r="F9" s="50"/>
    </row>
    <row r="10" spans="1:6" ht="75.75" customHeight="1">
      <c r="A10" s="21" t="s">
        <v>4</v>
      </c>
      <c r="B10" s="22" t="s">
        <v>5</v>
      </c>
      <c r="C10" s="23" t="s">
        <v>34</v>
      </c>
      <c r="D10" s="24" t="s">
        <v>6</v>
      </c>
      <c r="E10" s="23" t="s">
        <v>33</v>
      </c>
      <c r="F10" s="42" t="s">
        <v>64</v>
      </c>
    </row>
    <row r="11" spans="1:6" ht="27" customHeight="1">
      <c r="A11" s="25" t="s">
        <v>7</v>
      </c>
      <c r="B11" s="26" t="s">
        <v>32</v>
      </c>
      <c r="C11" s="27">
        <f>D11*C6</f>
        <v>105690.848</v>
      </c>
      <c r="D11" s="27">
        <v>4.64</v>
      </c>
      <c r="E11" s="28">
        <f>C11*12</f>
        <v>1268290.176</v>
      </c>
      <c r="F11" s="57">
        <v>320000</v>
      </c>
    </row>
    <row r="12" spans="1:6" ht="27" customHeight="1">
      <c r="A12" s="29" t="s">
        <v>8</v>
      </c>
      <c r="B12" s="30" t="s">
        <v>9</v>
      </c>
      <c r="C12" s="28"/>
      <c r="D12" s="28"/>
      <c r="E12" s="28"/>
      <c r="F12" s="58"/>
    </row>
    <row r="13" spans="1:6" ht="18.75">
      <c r="A13" s="31" t="s">
        <v>10</v>
      </c>
      <c r="B13" s="32" t="s">
        <v>11</v>
      </c>
      <c r="C13" s="28">
        <f>0.47*C6</f>
        <v>10705.753999999999</v>
      </c>
      <c r="D13" s="28">
        <v>0.47</v>
      </c>
      <c r="E13" s="28">
        <f>C13*12</f>
        <v>128469.04799999998</v>
      </c>
      <c r="F13" s="58"/>
    </row>
    <row r="14" spans="1:6" ht="19.5" customHeight="1">
      <c r="A14" s="31" t="s">
        <v>12</v>
      </c>
      <c r="B14" s="32" t="s">
        <v>43</v>
      </c>
      <c r="C14" s="28">
        <f>1350*3</f>
        <v>4050</v>
      </c>
      <c r="D14" s="28">
        <f>C14/C6</f>
        <v>0.17780158221457357</v>
      </c>
      <c r="E14" s="28">
        <f>C14*12</f>
        <v>48600</v>
      </c>
      <c r="F14" s="58"/>
    </row>
    <row r="15" spans="1:6" ht="20.25" customHeight="1">
      <c r="A15" s="31" t="s">
        <v>13</v>
      </c>
      <c r="B15" s="32" t="s">
        <v>46</v>
      </c>
      <c r="C15" s="28">
        <f aca="true" t="shared" si="0" ref="C15:C22">E15/12</f>
        <v>333</v>
      </c>
      <c r="D15" s="28">
        <f>C15/C6</f>
        <v>0.014619241204309383</v>
      </c>
      <c r="E15" s="28">
        <f>12*333</f>
        <v>3996</v>
      </c>
      <c r="F15" s="58"/>
    </row>
    <row r="16" spans="1:6" ht="18.75">
      <c r="A16" s="2" t="s">
        <v>14</v>
      </c>
      <c r="B16" s="1" t="s">
        <v>50</v>
      </c>
      <c r="C16" s="28">
        <f t="shared" si="0"/>
        <v>29166.666666666668</v>
      </c>
      <c r="D16" s="28">
        <f>C16/C6</f>
        <v>1.2804640694465177</v>
      </c>
      <c r="E16" s="3">
        <v>350000</v>
      </c>
      <c r="F16" s="58"/>
    </row>
    <row r="17" spans="1:6" ht="18.75">
      <c r="A17" s="2" t="s">
        <v>15</v>
      </c>
      <c r="B17" s="1" t="s">
        <v>68</v>
      </c>
      <c r="C17" s="28">
        <f t="shared" si="0"/>
        <v>2400</v>
      </c>
      <c r="D17" s="28">
        <f>C17/C6</f>
        <v>0.10536390057159915</v>
      </c>
      <c r="E17" s="3">
        <v>28800</v>
      </c>
      <c r="F17" s="58"/>
    </row>
    <row r="18" spans="1:6" ht="18.75">
      <c r="A18" s="2" t="s">
        <v>16</v>
      </c>
      <c r="B18" s="1" t="s">
        <v>55</v>
      </c>
      <c r="C18" s="28">
        <f>E18/12</f>
        <v>8329.166666666666</v>
      </c>
      <c r="D18" s="28">
        <f>C18/C6</f>
        <v>0.3656639535462269</v>
      </c>
      <c r="E18" s="3">
        <v>99950</v>
      </c>
      <c r="F18" s="58"/>
    </row>
    <row r="19" spans="1:6" ht="18.75">
      <c r="A19" s="2" t="s">
        <v>17</v>
      </c>
      <c r="B19" s="1" t="s">
        <v>60</v>
      </c>
      <c r="C19" s="28">
        <f t="shared" si="0"/>
        <v>3166.6666666666665</v>
      </c>
      <c r="D19" s="28">
        <f>C19/C6</f>
        <v>0.13902181325419333</v>
      </c>
      <c r="E19" s="3">
        <v>38000</v>
      </c>
      <c r="F19" s="58"/>
    </row>
    <row r="20" spans="1:6" ht="21" customHeight="1">
      <c r="A20" s="2" t="s">
        <v>18</v>
      </c>
      <c r="B20" s="1" t="s">
        <v>56</v>
      </c>
      <c r="C20" s="28">
        <f t="shared" si="0"/>
        <v>5000</v>
      </c>
      <c r="D20" s="28">
        <f>C20/C6</f>
        <v>0.21950812619083157</v>
      </c>
      <c r="E20" s="3">
        <v>60000</v>
      </c>
      <c r="F20" s="58"/>
    </row>
    <row r="21" spans="1:6" ht="18.75">
      <c r="A21" s="2" t="s">
        <v>19</v>
      </c>
      <c r="B21" s="1" t="s">
        <v>54</v>
      </c>
      <c r="C21" s="28">
        <f t="shared" si="0"/>
        <v>1326.315</v>
      </c>
      <c r="D21" s="28">
        <f>C21/C6</f>
        <v>0.05822738407775856</v>
      </c>
      <c r="E21" s="3">
        <v>15915.78</v>
      </c>
      <c r="F21" s="58"/>
    </row>
    <row r="22" spans="1:6" ht="18.75">
      <c r="A22" s="2" t="s">
        <v>20</v>
      </c>
      <c r="B22" s="1" t="s">
        <v>57</v>
      </c>
      <c r="C22" s="28">
        <f t="shared" si="0"/>
        <v>1166.6666666666667</v>
      </c>
      <c r="D22" s="28">
        <f>C22/C6</f>
        <v>0.0512185627778607</v>
      </c>
      <c r="E22" s="3">
        <v>14000</v>
      </c>
      <c r="F22" s="58"/>
    </row>
    <row r="23" spans="1:6" ht="18.75">
      <c r="A23" s="2" t="s">
        <v>28</v>
      </c>
      <c r="B23" s="1" t="s">
        <v>58</v>
      </c>
      <c r="C23" s="28">
        <v>3333.33</v>
      </c>
      <c r="D23" s="28">
        <f>C23/C6</f>
        <v>0.1463386044551369</v>
      </c>
      <c r="E23" s="3">
        <v>40000</v>
      </c>
      <c r="F23" s="58"/>
    </row>
    <row r="24" spans="1:6" ht="18.75">
      <c r="A24" s="2" t="s">
        <v>37</v>
      </c>
      <c r="B24" s="1" t="s">
        <v>52</v>
      </c>
      <c r="C24" s="28">
        <f>E24/12</f>
        <v>1666.6666666666667</v>
      </c>
      <c r="D24" s="28">
        <f>C24/C6</f>
        <v>0.07316937539694386</v>
      </c>
      <c r="E24" s="3">
        <v>20000</v>
      </c>
      <c r="F24" s="58"/>
    </row>
    <row r="25" spans="1:6" ht="18.75">
      <c r="A25" s="2" t="s">
        <v>39</v>
      </c>
      <c r="B25" s="1" t="s">
        <v>59</v>
      </c>
      <c r="C25" s="28">
        <f>E25/12</f>
        <v>4500</v>
      </c>
      <c r="D25" s="28">
        <f>C25/C6</f>
        <v>0.1975573135717484</v>
      </c>
      <c r="E25" s="3">
        <v>54000</v>
      </c>
      <c r="F25" s="58"/>
    </row>
    <row r="26" spans="1:6" ht="18.75">
      <c r="A26" s="2" t="s">
        <v>40</v>
      </c>
      <c r="B26" s="1" t="s">
        <v>61</v>
      </c>
      <c r="C26" s="28">
        <f>E26/12</f>
        <v>666.6666666666666</v>
      </c>
      <c r="D26" s="28">
        <f>C26/C6</f>
        <v>0.029267750158777542</v>
      </c>
      <c r="E26" s="3">
        <v>8000</v>
      </c>
      <c r="F26" s="58"/>
    </row>
    <row r="27" spans="1:6" ht="18.75">
      <c r="A27" s="2" t="s">
        <v>41</v>
      </c>
      <c r="B27" s="1" t="s">
        <v>62</v>
      </c>
      <c r="C27" s="28">
        <f>E27/12</f>
        <v>1083.3333333333333</v>
      </c>
      <c r="D27" s="28">
        <f>C27/C6</f>
        <v>0.047560094008013504</v>
      </c>
      <c r="E27" s="3">
        <v>13000</v>
      </c>
      <c r="F27" s="58"/>
    </row>
    <row r="28" spans="1:6" ht="18.75">
      <c r="A28" s="2" t="s">
        <v>42</v>
      </c>
      <c r="B28" s="1" t="s">
        <v>63</v>
      </c>
      <c r="C28" s="28">
        <f>E28/12</f>
        <v>3500</v>
      </c>
      <c r="D28" s="28">
        <f>C28/C6</f>
        <v>0.1536556883335821</v>
      </c>
      <c r="E28" s="3">
        <v>42000</v>
      </c>
      <c r="F28" s="58"/>
    </row>
    <row r="29" spans="1:6" ht="18.75">
      <c r="A29" s="31"/>
      <c r="B29" s="32" t="s">
        <v>21</v>
      </c>
      <c r="C29" s="27">
        <f>C23+C22+C21+C20+C19+C18+C17+C16+C15+C14+C13+C24+C25+C26+C27+C28</f>
        <v>80394.23233333333</v>
      </c>
      <c r="D29" s="27">
        <f>D23+D22+D21+D20+D19+D18+D17+D16+D15+D14+D13+D24+D25+D26+D27+D28</f>
        <v>3.529437459208074</v>
      </c>
      <c r="E29" s="27">
        <f>E23+E22+E21+E20+E19+E18+E17+E16+E15+E14+E13+E24+E25+E26+E27+E28</f>
        <v>964730.828</v>
      </c>
      <c r="F29" s="58"/>
    </row>
    <row r="30" spans="1:6" ht="37.5">
      <c r="A30" s="21" t="s">
        <v>22</v>
      </c>
      <c r="B30" s="33" t="s">
        <v>38</v>
      </c>
      <c r="C30" s="27">
        <f>D30*C6</f>
        <v>26422.712</v>
      </c>
      <c r="D30" s="34">
        <f>ROUND((D29+D11)/84.6*12,2)</f>
        <v>1.16</v>
      </c>
      <c r="E30" s="27">
        <f>D30*12*C6</f>
        <v>317072.544</v>
      </c>
      <c r="F30" s="58"/>
    </row>
    <row r="31" spans="1:6" ht="37.5">
      <c r="A31" s="35" t="s">
        <v>23</v>
      </c>
      <c r="B31" s="36" t="s">
        <v>24</v>
      </c>
      <c r="C31" s="27">
        <f>ROUND((C29+C11)/84.5*3.5,2)</f>
        <v>7707.67</v>
      </c>
      <c r="D31" s="27">
        <f>C31/C6</f>
        <v>0.3383792397994574</v>
      </c>
      <c r="E31" s="27">
        <f>ROUND((E29+E11)/84.5*3.5,2)</f>
        <v>92491.99</v>
      </c>
      <c r="F31" s="58"/>
    </row>
    <row r="32" spans="1:6" ht="56.25">
      <c r="A32" s="35" t="s">
        <v>25</v>
      </c>
      <c r="B32" s="36" t="s">
        <v>26</v>
      </c>
      <c r="C32" s="37">
        <v>920.44</v>
      </c>
      <c r="D32" s="28">
        <f>C32/C6</f>
        <v>0.0404088119342178</v>
      </c>
      <c r="E32" s="37">
        <f>C32*12</f>
        <v>11045.28</v>
      </c>
      <c r="F32" s="58"/>
    </row>
    <row r="33" spans="1:6" ht="18.75">
      <c r="A33" s="31"/>
      <c r="B33" s="36" t="s">
        <v>27</v>
      </c>
      <c r="C33" s="27"/>
      <c r="D33" s="27">
        <f>D31+D30+D29+D11+D32</f>
        <v>9.708225510941748</v>
      </c>
      <c r="E33" s="27"/>
      <c r="F33" s="59"/>
    </row>
    <row r="34" spans="1:6" ht="18.75">
      <c r="A34" s="31"/>
      <c r="B34" s="45" t="s">
        <v>36</v>
      </c>
      <c r="C34" s="46"/>
      <c r="D34" s="27">
        <f>-(F11+D36)/C6/12+D33</f>
        <v>8.499165386202597</v>
      </c>
      <c r="E34" s="27"/>
      <c r="F34" s="38"/>
    </row>
    <row r="35" spans="1:5" ht="15">
      <c r="A35" s="10"/>
      <c r="B35" s="10"/>
      <c r="C35" s="12"/>
      <c r="D35" s="12"/>
      <c r="E35" s="12"/>
    </row>
    <row r="36" spans="1:4" ht="22.5">
      <c r="A36" s="10"/>
      <c r="B36" s="11" t="s">
        <v>35</v>
      </c>
      <c r="C36" s="12"/>
      <c r="D36" s="13">
        <f>C38/100*88</f>
        <v>10482.560000000001</v>
      </c>
    </row>
    <row r="37" spans="1:5" ht="15">
      <c r="A37" s="10"/>
      <c r="B37" s="10"/>
      <c r="C37" s="12"/>
      <c r="D37" s="12"/>
      <c r="E37" s="12"/>
    </row>
    <row r="38" spans="1:6" ht="18">
      <c r="A38" s="14"/>
      <c r="B38" s="15" t="s">
        <v>29</v>
      </c>
      <c r="C38" s="16">
        <f>C39+C40+C41+C42+C44+C45+C46+C47+C43</f>
        <v>11912</v>
      </c>
      <c r="D38" s="17"/>
      <c r="E38" s="17"/>
      <c r="F38" s="39"/>
    </row>
    <row r="39" spans="1:6" ht="18">
      <c r="A39" s="14"/>
      <c r="B39" s="18" t="s">
        <v>47</v>
      </c>
      <c r="C39" s="19">
        <v>4000</v>
      </c>
      <c r="D39" s="17"/>
      <c r="E39" s="17"/>
      <c r="F39" s="39"/>
    </row>
    <row r="40" spans="1:6" ht="18">
      <c r="A40" s="14"/>
      <c r="B40" s="18" t="s">
        <v>53</v>
      </c>
      <c r="C40" s="19">
        <v>2500</v>
      </c>
      <c r="D40" s="17"/>
      <c r="E40" s="17"/>
      <c r="F40" s="39"/>
    </row>
    <row r="41" spans="1:6" ht="18">
      <c r="A41" s="14"/>
      <c r="B41" s="18" t="s">
        <v>48</v>
      </c>
      <c r="C41" s="19">
        <v>1000</v>
      </c>
      <c r="D41" s="17"/>
      <c r="E41" s="17"/>
      <c r="F41" s="39"/>
    </row>
    <row r="42" spans="1:6" ht="18">
      <c r="A42" s="14"/>
      <c r="B42" s="18" t="s">
        <v>49</v>
      </c>
      <c r="C42" s="19">
        <v>600</v>
      </c>
      <c r="D42" s="17"/>
      <c r="E42" s="17"/>
      <c r="F42" s="39"/>
    </row>
    <row r="43" spans="1:6" ht="18">
      <c r="A43" s="14"/>
      <c r="B43" s="18" t="s">
        <v>65</v>
      </c>
      <c r="C43" s="19">
        <v>700</v>
      </c>
      <c r="D43" s="17"/>
      <c r="E43" s="17"/>
      <c r="F43" s="39"/>
    </row>
    <row r="44" spans="1:6" ht="18">
      <c r="A44" s="14"/>
      <c r="B44" s="18" t="s">
        <v>30</v>
      </c>
      <c r="C44" s="19">
        <v>500</v>
      </c>
      <c r="D44" s="17"/>
      <c r="E44" s="17"/>
      <c r="F44" s="39"/>
    </row>
    <row r="45" spans="1:6" ht="18">
      <c r="A45" s="14"/>
      <c r="B45" s="18" t="s">
        <v>31</v>
      </c>
      <c r="C45" s="19">
        <v>350</v>
      </c>
      <c r="D45" s="17"/>
      <c r="E45" s="17"/>
      <c r="F45" s="39"/>
    </row>
    <row r="46" spans="1:6" ht="18">
      <c r="A46" s="14"/>
      <c r="B46" s="18" t="s">
        <v>45</v>
      </c>
      <c r="C46" s="19">
        <v>1062</v>
      </c>
      <c r="D46" s="17"/>
      <c r="E46" s="17"/>
      <c r="F46" s="39"/>
    </row>
    <row r="47" spans="1:6" ht="18">
      <c r="A47" s="14"/>
      <c r="B47" s="18" t="s">
        <v>51</v>
      </c>
      <c r="C47" s="19">
        <v>1200</v>
      </c>
      <c r="D47" s="17"/>
      <c r="E47" s="17"/>
      <c r="F47" s="39"/>
    </row>
    <row r="48" spans="1:5" ht="15">
      <c r="A48" s="10"/>
      <c r="B48" s="10"/>
      <c r="C48" s="12"/>
      <c r="D48" s="12"/>
      <c r="E48" s="12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1:5" ht="15">
      <c r="A58" s="40"/>
      <c r="B58" s="40"/>
      <c r="C58" s="41"/>
      <c r="D58" s="41"/>
      <c r="E58" s="41"/>
    </row>
    <row r="59" spans="1:5" ht="15">
      <c r="A59" s="40"/>
      <c r="B59" s="40"/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  <row r="94" spans="3:5" ht="15">
      <c r="C94" s="41"/>
      <c r="D94" s="41"/>
      <c r="E94" s="41"/>
    </row>
    <row r="95" spans="3:5" ht="15">
      <c r="C95" s="41"/>
      <c r="D95" s="41"/>
      <c r="E95" s="41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2017-04-04T02:32:30Z</dcterms:modified>
  <cp:category/>
  <cp:version/>
  <cp:contentType/>
  <cp:contentStatus/>
</cp:coreProperties>
</file>